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1_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<sst xmlns="http://schemas.openxmlformats.org/spreadsheetml/2006/main" count="67" uniqueCount="50">
  <si>
    <t>Таблиця 11.1</t>
  </si>
  <si>
    <t xml:space="preserve">Види кримінального покарання </t>
  </si>
  <si>
    <t>(за вироками, що набрали законної сили у звітному періоді)</t>
  </si>
  <si>
    <t>№ з/п</t>
  </si>
  <si>
    <t>Види покарання</t>
  </si>
  <si>
    <t>Динаміка</t>
  </si>
  <si>
    <t>абс.</t>
  </si>
  <si>
    <t>пит. вага %*</t>
  </si>
  <si>
    <t>%</t>
  </si>
  <si>
    <t>А</t>
  </si>
  <si>
    <t>Б</t>
  </si>
  <si>
    <t>Усього засуджено осіб за всі види злочинів</t>
  </si>
  <si>
    <t>Штраф</t>
  </si>
  <si>
    <t>Позбавлення права обіймати певні посади або займатися певною діяльністю</t>
  </si>
  <si>
    <t>Громадські роботи</t>
  </si>
  <si>
    <t>Виправні роботи – усього, в т.ч.</t>
  </si>
  <si>
    <t>до 1 року включно</t>
  </si>
  <si>
    <t>X</t>
  </si>
  <si>
    <t>Х</t>
  </si>
  <si>
    <t>від 1 до 2 років включно</t>
  </si>
  <si>
    <t>Службові обмеження для військовослужбовців</t>
  </si>
  <si>
    <t>Арешт</t>
  </si>
  <si>
    <t>до 3 років включно</t>
  </si>
  <si>
    <t>від 3 до 5 років включно</t>
  </si>
  <si>
    <t>Тримання в дисциплінарному батальйоні військовослужбовців</t>
  </si>
  <si>
    <t>на 1 рік</t>
  </si>
  <si>
    <t>понад 1 до 2 років включно</t>
  </si>
  <si>
    <t>РАЗОМ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</si>
  <si>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</si>
  <si>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</si>
  <si>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</si>
  <si>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</si>
  <si>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</si>
  <si>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Довічне позбавлення волі</t>
  </si>
  <si>
    <t>Інші міри покарання</t>
  </si>
  <si>
    <r>
      <t xml:space="preserve">Звільнено від покарання – усього,                                                         </t>
    </r>
    <r>
      <rPr>
        <sz val="11"/>
        <rFont val="Times New Roman"/>
        <family val="1"/>
      </rPr>
      <t>у тому числі</t>
    </r>
  </si>
  <si>
    <t>з випробуванням</t>
  </si>
  <si>
    <t xml:space="preserve">внаслідок акта амністії  </t>
  </si>
  <si>
    <t>з інших підстав</t>
  </si>
  <si>
    <t>Додаткові покарання</t>
  </si>
  <si>
    <t>конфіскація майна</t>
  </si>
  <si>
    <t>позбавлення права обіймати певні посади або займатися певною діяльністю</t>
  </si>
  <si>
    <t>штраф</t>
  </si>
  <si>
    <t>позбавлення військового, спеціального звання, рангу або кваліфікаційного класу</t>
  </si>
  <si>
    <t>Призначено покарання із застосуванням ст. 69 КК України</t>
  </si>
  <si>
    <t>* % - питома вага до засуджених осіб за усі види злочинів</t>
  </si>
  <si>
    <r>
      <t>Обмеження волі – усього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              у тому числі</t>
    </r>
  </si>
  <si>
    <r>
      <t xml:space="preserve">Позбавлення волі на певний строк –  усього,                                               </t>
    </r>
    <r>
      <rPr>
        <sz val="11"/>
        <rFont val="Times New Roman"/>
        <family val="1"/>
      </rPr>
      <t>у тому числі</t>
    </r>
  </si>
  <si>
    <t>Порівняльний</t>
  </si>
  <si>
    <t>Поточний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</si>
</sst>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6" fillId="0" borderId="10" xfId="0" applyNumberFormat="1" applyFont="1" applyBorder="1" applyAlignment="1">
      <alignment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"/>
    </sheetNames>
    <sheetDataSet>
      <sheetData sheetId="0">
        <row r="8">
          <cell r="G8">
            <v>102170</v>
          </cell>
        </row>
        <row r="10">
          <cell r="G10">
            <v>22</v>
          </cell>
        </row>
        <row r="11">
          <cell r="G11">
            <v>10265</v>
          </cell>
        </row>
        <row r="12">
          <cell r="G12">
            <v>262</v>
          </cell>
        </row>
        <row r="15">
          <cell r="G15">
            <v>94</v>
          </cell>
        </row>
        <row r="16">
          <cell r="G16">
            <v>3265</v>
          </cell>
        </row>
        <row r="17">
          <cell r="G17">
            <v>1876</v>
          </cell>
        </row>
        <row r="20">
          <cell r="G20">
            <v>9</v>
          </cell>
        </row>
        <row r="21">
          <cell r="G21">
            <v>20872</v>
          </cell>
        </row>
        <row r="22">
          <cell r="G22">
            <v>1781</v>
          </cell>
        </row>
        <row r="23">
          <cell r="G23">
            <v>3220</v>
          </cell>
        </row>
        <row r="24">
          <cell r="G24">
            <v>5001</v>
          </cell>
        </row>
        <row r="25">
          <cell r="G25">
            <v>4950</v>
          </cell>
        </row>
        <row r="26">
          <cell r="G26">
            <v>7364</v>
          </cell>
        </row>
        <row r="27">
          <cell r="G27">
            <v>3207</v>
          </cell>
        </row>
        <row r="28">
          <cell r="G28">
            <v>350</v>
          </cell>
        </row>
        <row r="29">
          <cell r="G29">
            <v>0</v>
          </cell>
        </row>
        <row r="30">
          <cell r="G30">
            <v>24</v>
          </cell>
        </row>
        <row r="31">
          <cell r="G31">
            <v>130</v>
          </cell>
        </row>
        <row r="32">
          <cell r="G32">
            <v>45256</v>
          </cell>
        </row>
        <row r="33">
          <cell r="G33">
            <v>40278</v>
          </cell>
        </row>
        <row r="34">
          <cell r="G34">
            <v>4460</v>
          </cell>
        </row>
        <row r="35">
          <cell r="G35">
            <v>518</v>
          </cell>
        </row>
        <row r="36">
          <cell r="G36">
            <v>2828</v>
          </cell>
        </row>
        <row r="37">
          <cell r="G37">
            <v>3409</v>
          </cell>
        </row>
        <row r="38">
          <cell r="G38">
            <v>222</v>
          </cell>
        </row>
        <row r="39">
          <cell r="G39">
            <v>208</v>
          </cell>
        </row>
        <row r="40">
          <cell r="G40">
            <v>4924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3" width="4.75390625" style="1" customWidth="1"/>
    <col min="4" max="4" width="30.75390625" style="1" customWidth="1"/>
    <col min="5" max="5" width="13.00390625" style="1" customWidth="1"/>
    <col min="6" max="6" width="9.125" style="1" customWidth="1"/>
    <col min="7" max="7" width="13.75390625" style="1" customWidth="1"/>
    <col min="8" max="8" width="9.125" style="1" customWidth="1"/>
    <col min="9" max="9" width="12.625" style="1" customWidth="1"/>
    <col min="10" max="10" width="9.125" style="1" customWidth="1"/>
    <col min="11" max="11" width="9.25390625" style="1" bestFit="1" customWidth="1"/>
    <col min="12" max="16384" width="9.125" style="1" customWidth="1"/>
  </cols>
  <sheetData>
    <row r="1" spans="9:10" ht="12.75">
      <c r="I1" s="18" t="s">
        <v>0</v>
      </c>
      <c r="J1" s="18"/>
    </row>
    <row r="2" spans="1:12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16"/>
      <c r="L2" s="16"/>
    </row>
    <row r="3" spans="1:12" ht="13.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17"/>
      <c r="L3" s="17"/>
    </row>
    <row r="4" spans="2:10" ht="18" customHeight="1">
      <c r="B4" s="34" t="s">
        <v>3</v>
      </c>
      <c r="C4" s="35" t="s">
        <v>4</v>
      </c>
      <c r="D4" s="35"/>
      <c r="E4" s="36" t="s">
        <v>48</v>
      </c>
      <c r="F4" s="36"/>
      <c r="G4" s="36" t="s">
        <v>49</v>
      </c>
      <c r="H4" s="36"/>
      <c r="I4" s="37" t="s">
        <v>5</v>
      </c>
      <c r="J4" s="37"/>
    </row>
    <row r="5" spans="2:10" ht="10.5" customHeight="1">
      <c r="B5" s="34"/>
      <c r="C5" s="35"/>
      <c r="D5" s="35"/>
      <c r="E5" s="36"/>
      <c r="F5" s="36"/>
      <c r="G5" s="36"/>
      <c r="H5" s="36"/>
      <c r="I5" s="37"/>
      <c r="J5" s="37"/>
    </row>
    <row r="6" spans="2:10" ht="27">
      <c r="B6" s="34"/>
      <c r="C6" s="35"/>
      <c r="D6" s="35"/>
      <c r="E6" s="2" t="s">
        <v>6</v>
      </c>
      <c r="F6" s="3" t="s">
        <v>7</v>
      </c>
      <c r="G6" s="2" t="s">
        <v>6</v>
      </c>
      <c r="H6" s="3" t="s">
        <v>7</v>
      </c>
      <c r="I6" s="2" t="s">
        <v>6</v>
      </c>
      <c r="J6" s="3" t="s">
        <v>8</v>
      </c>
    </row>
    <row r="7" spans="2:10" ht="15.75">
      <c r="B7" s="13" t="s">
        <v>9</v>
      </c>
      <c r="C7" s="28" t="s">
        <v>10</v>
      </c>
      <c r="D7" s="28"/>
      <c r="E7" s="13">
        <v>1</v>
      </c>
      <c r="F7" s="14">
        <v>2</v>
      </c>
      <c r="G7" s="13">
        <v>3</v>
      </c>
      <c r="H7" s="14">
        <v>4</v>
      </c>
      <c r="I7" s="13">
        <v>5</v>
      </c>
      <c r="J7" s="14">
        <v>6</v>
      </c>
    </row>
    <row r="8" spans="2:50" ht="32.25" customHeight="1">
      <c r="B8" s="15">
        <v>1</v>
      </c>
      <c r="C8" s="29" t="s">
        <v>11</v>
      </c>
      <c r="D8" s="30"/>
      <c r="E8" s="40">
        <f>'[1]11_1'!G8</f>
        <v>102170</v>
      </c>
      <c r="F8" s="43"/>
      <c r="G8" s="7">
        <v>94798</v>
      </c>
      <c r="H8" s="43"/>
      <c r="I8" s="8">
        <f>G8-E8</f>
        <v>-7372</v>
      </c>
      <c r="J8" s="42">
        <f>IF(E8=0,IF(I8=0,0,100),N8)</f>
        <v>-7.215425271606146</v>
      </c>
      <c r="K8" s="4"/>
      <c r="L8" s="5"/>
      <c r="M8" s="5"/>
      <c r="N8" s="5">
        <f>SUM(I8*100/E8)</f>
        <v>-7.215425271606146</v>
      </c>
      <c r="O8" s="5"/>
      <c r="P8" s="5"/>
      <c r="Q8" s="5"/>
      <c r="R8" s="5"/>
      <c r="S8" s="5"/>
      <c r="T8" s="5"/>
      <c r="U8" s="5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2:50" ht="18.75" customHeight="1">
      <c r="B9" s="15">
        <v>2</v>
      </c>
      <c r="C9" s="31" t="s">
        <v>12</v>
      </c>
      <c r="D9" s="31"/>
      <c r="E9" s="40">
        <v>20095</v>
      </c>
      <c r="F9" s="41">
        <v>19.668200058725652</v>
      </c>
      <c r="G9" s="7">
        <v>18652</v>
      </c>
      <c r="H9" s="41">
        <f>IF(G8=0,IF(G9=0,0,100),M9)</f>
        <v>19.675520580602967</v>
      </c>
      <c r="I9" s="8">
        <f>G9-E9</f>
        <v>-1443</v>
      </c>
      <c r="J9" s="42">
        <f>G9/E9*100-100</f>
        <v>-7.1808907688479735</v>
      </c>
      <c r="K9" s="38"/>
      <c r="L9" s="5">
        <f>SUM(E9*100/E8)</f>
        <v>19.668200058725652</v>
      </c>
      <c r="M9" s="5">
        <f>SUM(G9*100/G8)</f>
        <v>19.675520580602967</v>
      </c>
      <c r="N9" s="5">
        <f aca="true" t="shared" si="0" ref="N9:N40">SUM(I9*100/E9)</f>
        <v>-7.180890768847972</v>
      </c>
      <c r="O9" s="5"/>
      <c r="P9" s="5"/>
      <c r="Q9" s="5"/>
      <c r="R9" s="5"/>
      <c r="S9" s="5"/>
      <c r="T9" s="5"/>
      <c r="U9" s="5"/>
      <c r="V9" s="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2:50" ht="46.5" customHeight="1">
      <c r="B10" s="15">
        <v>3</v>
      </c>
      <c r="C10" s="26" t="s">
        <v>13</v>
      </c>
      <c r="D10" s="26"/>
      <c r="E10" s="40">
        <f>'[1]11_1'!G10</f>
        <v>22</v>
      </c>
      <c r="F10" s="41">
        <f>IF(E8=0,IF(E10=0,0,100),L10)</f>
        <v>0.021532739551727513</v>
      </c>
      <c r="G10" s="7">
        <v>3</v>
      </c>
      <c r="H10" s="41">
        <f>IF(G8=0,IF(G10=0,0,100),M10)</f>
        <v>0.00316462372623895</v>
      </c>
      <c r="I10" s="8">
        <f aca="true" t="shared" si="1" ref="I9:I40">SUM(G10-E10)</f>
        <v>-19</v>
      </c>
      <c r="J10" s="42">
        <f aca="true" t="shared" si="2" ref="J9:J38">IF(E10=0,IF(I10=0,0,100),N10)</f>
        <v>-86.36363636363636</v>
      </c>
      <c r="K10" s="4"/>
      <c r="L10" s="5">
        <f>SUM(E10*100/E8)</f>
        <v>0.021532739551727513</v>
      </c>
      <c r="M10" s="5">
        <f>SUM(G10*100/G8)</f>
        <v>0.00316462372623895</v>
      </c>
      <c r="N10" s="5">
        <f t="shared" si="0"/>
        <v>-86.36363636363636</v>
      </c>
      <c r="O10" s="5"/>
      <c r="P10" s="5"/>
      <c r="Q10" s="5"/>
      <c r="R10" s="5"/>
      <c r="S10" s="5"/>
      <c r="T10" s="5"/>
      <c r="U10" s="5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2:50" ht="16.5" customHeight="1">
      <c r="B11" s="15">
        <v>4</v>
      </c>
      <c r="C11" s="31" t="s">
        <v>14</v>
      </c>
      <c r="D11" s="31"/>
      <c r="E11" s="40">
        <f>'[1]11_1'!G11</f>
        <v>10265</v>
      </c>
      <c r="F11" s="41">
        <f>IF(E8=0,IF(E11=0,0,100),L11)</f>
        <v>10.046980522658314</v>
      </c>
      <c r="G11" s="7">
        <v>8622</v>
      </c>
      <c r="H11" s="41">
        <f>IF(G8=0,IF(G11=0,0,100),M11)</f>
        <v>9.095128589210743</v>
      </c>
      <c r="I11" s="8">
        <f t="shared" si="1"/>
        <v>-1643</v>
      </c>
      <c r="J11" s="42">
        <f t="shared" si="2"/>
        <v>-16.00584510472479</v>
      </c>
      <c r="K11" s="4"/>
      <c r="L11" s="5">
        <f>SUM(E11*100/E8)</f>
        <v>10.046980522658314</v>
      </c>
      <c r="M11" s="5">
        <f>SUM(G11*100/G8)</f>
        <v>9.095128589210743</v>
      </c>
      <c r="N11" s="5">
        <f t="shared" si="0"/>
        <v>-16.00584510472479</v>
      </c>
      <c r="O11" s="5"/>
      <c r="P11" s="5"/>
      <c r="Q11" s="5"/>
      <c r="R11" s="5"/>
      <c r="S11" s="5"/>
      <c r="T11" s="5"/>
      <c r="U11" s="5"/>
      <c r="V11" s="5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2:50" ht="18.75" customHeight="1">
      <c r="B12" s="19">
        <v>5</v>
      </c>
      <c r="C12" s="24" t="s">
        <v>15</v>
      </c>
      <c r="D12" s="24"/>
      <c r="E12" s="40">
        <f>'[1]11_1'!G12</f>
        <v>262</v>
      </c>
      <c r="F12" s="41">
        <f>IF(E8=0,IF(E12=0,0,100),L12)</f>
        <v>0.2564353528433004</v>
      </c>
      <c r="G12" s="7">
        <v>224</v>
      </c>
      <c r="H12" s="41">
        <f>IF(G8=0,IF(G12=0,0,100),M12)</f>
        <v>0.2362919048925083</v>
      </c>
      <c r="I12" s="8">
        <f t="shared" si="1"/>
        <v>-38</v>
      </c>
      <c r="J12" s="42">
        <f t="shared" si="2"/>
        <v>-14.50381679389313</v>
      </c>
      <c r="K12" s="4"/>
      <c r="L12" s="5">
        <f>SUM(E12*100/E8)</f>
        <v>0.2564353528433004</v>
      </c>
      <c r="M12" s="5">
        <f>SUM(G12*100/G8)</f>
        <v>0.2362919048925083</v>
      </c>
      <c r="N12" s="5">
        <f t="shared" si="0"/>
        <v>-14.50381679389313</v>
      </c>
      <c r="O12" s="5"/>
      <c r="P12" s="5"/>
      <c r="Q12" s="5"/>
      <c r="R12" s="5"/>
      <c r="S12" s="5"/>
      <c r="T12" s="5"/>
      <c r="U12" s="5"/>
      <c r="V12" s="5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2:50" ht="20.25" customHeight="1">
      <c r="B13" s="19"/>
      <c r="C13" s="27" t="s">
        <v>16</v>
      </c>
      <c r="D13" s="27"/>
      <c r="E13" s="40">
        <f>'[1]11_1'!G13</f>
        <v>0</v>
      </c>
      <c r="F13" s="41" t="s">
        <v>18</v>
      </c>
      <c r="G13" s="7"/>
      <c r="H13" s="41" t="s">
        <v>17</v>
      </c>
      <c r="I13" s="8" t="s">
        <v>17</v>
      </c>
      <c r="J13" s="42" t="s">
        <v>17</v>
      </c>
      <c r="K13" s="4"/>
      <c r="L13" s="5">
        <f>SUM(E13*100/E8)</f>
        <v>0</v>
      </c>
      <c r="M13" s="5">
        <f>SUM(G13*100/G8)</f>
        <v>0</v>
      </c>
      <c r="N13" s="5" t="e">
        <f t="shared" si="0"/>
        <v>#VALUE!</v>
      </c>
      <c r="O13" s="5"/>
      <c r="P13" s="5"/>
      <c r="Q13" s="5"/>
      <c r="R13" s="5"/>
      <c r="S13" s="5"/>
      <c r="T13" s="5"/>
      <c r="U13" s="5"/>
      <c r="V13" s="5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2:50" ht="21" customHeight="1">
      <c r="B14" s="19"/>
      <c r="C14" s="27" t="s">
        <v>19</v>
      </c>
      <c r="D14" s="27"/>
      <c r="E14" s="40">
        <f>'[1]11_1'!G14</f>
        <v>0</v>
      </c>
      <c r="F14" s="41" t="s">
        <v>18</v>
      </c>
      <c r="G14" s="7"/>
      <c r="H14" s="41" t="s">
        <v>17</v>
      </c>
      <c r="I14" s="8" t="s">
        <v>17</v>
      </c>
      <c r="J14" s="42" t="s">
        <v>17</v>
      </c>
      <c r="K14" s="4"/>
      <c r="L14" s="5">
        <f>SUM(E14*100/E8)</f>
        <v>0</v>
      </c>
      <c r="M14" s="5">
        <f>SUM(G14*100/G8)</f>
        <v>0</v>
      </c>
      <c r="N14" s="5" t="e">
        <f t="shared" si="0"/>
        <v>#VALUE!</v>
      </c>
      <c r="O14" s="5"/>
      <c r="P14" s="5"/>
      <c r="Q14" s="5"/>
      <c r="R14" s="5"/>
      <c r="S14" s="5"/>
      <c r="T14" s="5"/>
      <c r="U14" s="5"/>
      <c r="V14" s="5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2:50" ht="30.75" customHeight="1">
      <c r="B15" s="15">
        <v>6</v>
      </c>
      <c r="C15" s="21" t="s">
        <v>20</v>
      </c>
      <c r="D15" s="22"/>
      <c r="E15" s="40">
        <f>'[1]11_1'!G15</f>
        <v>94</v>
      </c>
      <c r="F15" s="41">
        <f>IF(E8=0,IF(E15=0,0,100),L15)</f>
        <v>0.09200352353919937</v>
      </c>
      <c r="G15" s="9">
        <v>247</v>
      </c>
      <c r="H15" s="41">
        <f>IF(G8=0,IF(G15=0,0,100),M15)</f>
        <v>0.2605540201270069</v>
      </c>
      <c r="I15" s="8">
        <f t="shared" si="1"/>
        <v>153</v>
      </c>
      <c r="J15" s="42">
        <f t="shared" si="2"/>
        <v>162.7659574468085</v>
      </c>
      <c r="K15" s="4"/>
      <c r="L15" s="5">
        <f>SUM(E15*100/E8)</f>
        <v>0.09200352353919937</v>
      </c>
      <c r="M15" s="5">
        <f>SUM(G15*100/G8)</f>
        <v>0.2605540201270069</v>
      </c>
      <c r="N15" s="5">
        <f t="shared" si="0"/>
        <v>162.7659574468085</v>
      </c>
      <c r="O15" s="5"/>
      <c r="P15" s="5"/>
      <c r="Q15" s="5"/>
      <c r="R15" s="5"/>
      <c r="S15" s="5"/>
      <c r="T15" s="5"/>
      <c r="U15" s="5"/>
      <c r="V15" s="5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2:50" ht="15.75">
      <c r="B16" s="15">
        <v>7</v>
      </c>
      <c r="C16" s="24" t="s">
        <v>21</v>
      </c>
      <c r="D16" s="24"/>
      <c r="E16" s="40">
        <f>'[1]11_1'!G16</f>
        <v>3265</v>
      </c>
      <c r="F16" s="41">
        <f>IF(E8=0,IF(E16=0,0,100),L16)</f>
        <v>3.195654301654106</v>
      </c>
      <c r="G16" s="7">
        <v>3510</v>
      </c>
      <c r="H16" s="41">
        <f>IF(G8=0,IF(G16=0,0,100),M16)</f>
        <v>3.7026097596995715</v>
      </c>
      <c r="I16" s="8">
        <f t="shared" si="1"/>
        <v>245</v>
      </c>
      <c r="J16" s="42">
        <f t="shared" si="2"/>
        <v>7.503828483920367</v>
      </c>
      <c r="K16" s="4"/>
      <c r="L16" s="5">
        <f>SUM(E16*100/E8)</f>
        <v>3.195654301654106</v>
      </c>
      <c r="M16" s="5">
        <f>SUM(G16*100/G8)</f>
        <v>3.7026097596995715</v>
      </c>
      <c r="N16" s="5">
        <f t="shared" si="0"/>
        <v>7.503828483920367</v>
      </c>
      <c r="O16" s="5"/>
      <c r="P16" s="5"/>
      <c r="Q16" s="5"/>
      <c r="R16" s="5"/>
      <c r="S16" s="5"/>
      <c r="T16" s="5"/>
      <c r="U16" s="5"/>
      <c r="V16" s="5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2:50" ht="30.75" customHeight="1">
      <c r="B17" s="19">
        <v>8</v>
      </c>
      <c r="C17" s="24" t="s">
        <v>46</v>
      </c>
      <c r="D17" s="24"/>
      <c r="E17" s="40">
        <f>'[1]11_1'!G17</f>
        <v>1876</v>
      </c>
      <c r="F17" s="41">
        <f>IF(E8=0,IF(E17=0,0,100),L17)</f>
        <v>1.8361554272291278</v>
      </c>
      <c r="G17" s="9">
        <v>1504</v>
      </c>
      <c r="H17" s="41">
        <f>IF(G8=0,IF(G17=0,0,100),M17)</f>
        <v>1.586531361421127</v>
      </c>
      <c r="I17" s="8">
        <f t="shared" si="1"/>
        <v>-372</v>
      </c>
      <c r="J17" s="42">
        <f t="shared" si="2"/>
        <v>-19.82942430703625</v>
      </c>
      <c r="K17" s="4"/>
      <c r="L17" s="5">
        <f>SUM(E17*100/E8)</f>
        <v>1.8361554272291278</v>
      </c>
      <c r="M17" s="5">
        <f>SUM(G17*100/G8)</f>
        <v>1.586531361421127</v>
      </c>
      <c r="N17" s="5">
        <f t="shared" si="0"/>
        <v>-19.82942430703625</v>
      </c>
      <c r="O17" s="5"/>
      <c r="P17" s="5"/>
      <c r="Q17" s="5"/>
      <c r="R17" s="5"/>
      <c r="S17" s="5"/>
      <c r="T17" s="5"/>
      <c r="U17" s="5"/>
      <c r="V17" s="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2:50" ht="15.75" customHeight="1">
      <c r="B18" s="19"/>
      <c r="C18" s="27" t="s">
        <v>22</v>
      </c>
      <c r="D18" s="27"/>
      <c r="E18" s="40">
        <f>'[1]11_1'!G18</f>
        <v>0</v>
      </c>
      <c r="F18" s="41" t="s">
        <v>18</v>
      </c>
      <c r="G18" s="9"/>
      <c r="H18" s="41" t="s">
        <v>17</v>
      </c>
      <c r="I18" s="8" t="s">
        <v>17</v>
      </c>
      <c r="J18" s="42" t="s">
        <v>17</v>
      </c>
      <c r="K18" s="4"/>
      <c r="L18" s="5">
        <f>SUM(E18*100/E8)</f>
        <v>0</v>
      </c>
      <c r="M18" s="5">
        <f>SUM(G18*100/G8)</f>
        <v>0</v>
      </c>
      <c r="N18" s="5" t="e">
        <f t="shared" si="0"/>
        <v>#VALUE!</v>
      </c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2:50" ht="17.25" customHeight="1">
      <c r="B19" s="19"/>
      <c r="C19" s="27" t="s">
        <v>23</v>
      </c>
      <c r="D19" s="27"/>
      <c r="E19" s="40">
        <f>'[1]11_1'!G19</f>
        <v>0</v>
      </c>
      <c r="F19" s="41" t="s">
        <v>18</v>
      </c>
      <c r="G19" s="9"/>
      <c r="H19" s="41" t="s">
        <v>17</v>
      </c>
      <c r="I19" s="8" t="s">
        <v>17</v>
      </c>
      <c r="J19" s="42" t="s">
        <v>17</v>
      </c>
      <c r="K19" s="4"/>
      <c r="L19" s="5">
        <f>SUM(E19*100/E8)</f>
        <v>0</v>
      </c>
      <c r="M19" s="5">
        <f>SUM(G19*100/G8)</f>
        <v>0</v>
      </c>
      <c r="N19" s="5" t="e">
        <f t="shared" si="0"/>
        <v>#VALUE!</v>
      </c>
      <c r="O19" s="5"/>
      <c r="P19" s="5"/>
      <c r="Q19" s="5"/>
      <c r="R19" s="5"/>
      <c r="S19" s="5"/>
      <c r="T19" s="5"/>
      <c r="U19" s="5"/>
      <c r="V19" s="5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46.5" customHeight="1">
      <c r="B20" s="15">
        <v>9</v>
      </c>
      <c r="C20" s="26" t="s">
        <v>24</v>
      </c>
      <c r="D20" s="26"/>
      <c r="E20" s="40">
        <f>'[1]11_1'!G20</f>
        <v>9</v>
      </c>
      <c r="F20" s="41">
        <f>IF(E8=0,IF(E20=0,0,100),L20)</f>
        <v>0.008808847998433983</v>
      </c>
      <c r="G20" s="9">
        <v>93</v>
      </c>
      <c r="H20" s="41">
        <f>IF(G8=0,IF(G20=0,0,100),M20)</f>
        <v>0.09810333551340746</v>
      </c>
      <c r="I20" s="8">
        <f t="shared" si="1"/>
        <v>84</v>
      </c>
      <c r="J20" s="42">
        <f t="shared" si="2"/>
        <v>933.3333333333334</v>
      </c>
      <c r="K20" s="4"/>
      <c r="L20" s="5">
        <f>SUM(E20*100/E8)</f>
        <v>0.008808847998433983</v>
      </c>
      <c r="M20" s="5">
        <f>SUM(G20*100/G8)</f>
        <v>0.09810333551340746</v>
      </c>
      <c r="N20" s="5">
        <f t="shared" si="0"/>
        <v>933.3333333333334</v>
      </c>
      <c r="O20" s="5"/>
      <c r="P20" s="5"/>
      <c r="Q20" s="5"/>
      <c r="R20" s="5"/>
      <c r="S20" s="5"/>
      <c r="T20" s="5"/>
      <c r="U20" s="5"/>
      <c r="V20" s="5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2:50" ht="46.5" customHeight="1">
      <c r="B21" s="19">
        <v>10</v>
      </c>
      <c r="C21" s="26" t="s">
        <v>47</v>
      </c>
      <c r="D21" s="26"/>
      <c r="E21" s="40">
        <f>'[1]11_1'!G21</f>
        <v>20872</v>
      </c>
      <c r="F21" s="41">
        <f>IF(E8=0,IF(E21=0,0,100),L21)</f>
        <v>20.42869726925712</v>
      </c>
      <c r="G21" s="9">
        <v>19765</v>
      </c>
      <c r="H21" s="41">
        <f>IF(G8=0,IF(G21=0,0,100),M21)</f>
        <v>20.849595983037617</v>
      </c>
      <c r="I21" s="8">
        <f t="shared" si="1"/>
        <v>-1107</v>
      </c>
      <c r="J21" s="42">
        <f t="shared" si="2"/>
        <v>-5.303756228440015</v>
      </c>
      <c r="K21" s="4"/>
      <c r="L21" s="5">
        <f>SUM(E21*100/E8)</f>
        <v>20.42869726925712</v>
      </c>
      <c r="M21" s="5">
        <f>SUM(G21*100/G8)</f>
        <v>20.849595983037617</v>
      </c>
      <c r="N21" s="5">
        <f t="shared" si="0"/>
        <v>-5.303756228440015</v>
      </c>
      <c r="O21" s="5"/>
      <c r="P21" s="5"/>
      <c r="Q21" s="5"/>
      <c r="R21" s="5"/>
      <c r="S21" s="5"/>
      <c r="T21" s="5"/>
      <c r="U21" s="5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2:50" ht="15">
      <c r="B22" s="19"/>
      <c r="C22" s="23" t="s">
        <v>25</v>
      </c>
      <c r="D22" s="23"/>
      <c r="E22" s="40">
        <f>'[1]11_1'!G22</f>
        <v>1781</v>
      </c>
      <c r="F22" s="41">
        <f>IF(E8=0,IF(E22=0,0,100),L22)</f>
        <v>1.7431731428012136</v>
      </c>
      <c r="G22" s="9">
        <v>1602</v>
      </c>
      <c r="H22" s="41">
        <f>IF(G8=0,IF(G22=0,0,100),M22)</f>
        <v>1.6899090698115995</v>
      </c>
      <c r="I22" s="8">
        <f t="shared" si="1"/>
        <v>-179</v>
      </c>
      <c r="J22" s="42">
        <f t="shared" si="2"/>
        <v>-10.050533408197643</v>
      </c>
      <c r="K22" s="4"/>
      <c r="L22" s="5">
        <f>SUM(E22*100/E8)</f>
        <v>1.7431731428012136</v>
      </c>
      <c r="M22" s="5">
        <f>SUM(G22*100/G8)</f>
        <v>1.6899090698115995</v>
      </c>
      <c r="N22" s="5">
        <f t="shared" si="0"/>
        <v>-10.050533408197643</v>
      </c>
      <c r="O22" s="5"/>
      <c r="P22" s="5"/>
      <c r="Q22" s="5"/>
      <c r="R22" s="5"/>
      <c r="S22" s="5"/>
      <c r="T22" s="5"/>
      <c r="U22" s="5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2:50" ht="21.75" customHeight="1">
      <c r="B23" s="19"/>
      <c r="C23" s="23" t="s">
        <v>26</v>
      </c>
      <c r="D23" s="23"/>
      <c r="E23" s="40">
        <f>'[1]11_1'!G23</f>
        <v>3220</v>
      </c>
      <c r="F23" s="41">
        <f>IF(E8=0,IF(E23=0,0,100),L23)</f>
        <v>3.151610061661936</v>
      </c>
      <c r="G23" s="9">
        <v>3247</v>
      </c>
      <c r="H23" s="41">
        <f>IF(G8=0,IF(G23=0,0,100),M23)</f>
        <v>3.425177746365957</v>
      </c>
      <c r="I23" s="8">
        <f t="shared" si="1"/>
        <v>27</v>
      </c>
      <c r="J23" s="42">
        <f t="shared" si="2"/>
        <v>0.8385093167701864</v>
      </c>
      <c r="K23" s="4"/>
      <c r="L23" s="5">
        <f>SUM(E23*100/E8)</f>
        <v>3.151610061661936</v>
      </c>
      <c r="M23" s="5">
        <f>SUM(G23*100/G8)</f>
        <v>3.425177746365957</v>
      </c>
      <c r="N23" s="5">
        <f t="shared" si="0"/>
        <v>0.8385093167701864</v>
      </c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2:50" ht="20.25" customHeight="1">
      <c r="B24" s="19"/>
      <c r="C24" s="24" t="s">
        <v>27</v>
      </c>
      <c r="D24" s="24"/>
      <c r="E24" s="40">
        <f>'[1]11_1'!G24</f>
        <v>5001</v>
      </c>
      <c r="F24" s="41">
        <f>IF(E8=0,IF(E24=0,0,100),L24)</f>
        <v>4.89478320446315</v>
      </c>
      <c r="G24" s="9">
        <f>SUM(G22:G23)</f>
        <v>4849</v>
      </c>
      <c r="H24" s="41">
        <f>IF(G8=0,IF(G24=0,0,100),M24)</f>
        <v>5.1150868161775565</v>
      </c>
      <c r="I24" s="8">
        <f t="shared" si="1"/>
        <v>-152</v>
      </c>
      <c r="J24" s="42">
        <f t="shared" si="2"/>
        <v>-3.039392121575685</v>
      </c>
      <c r="K24" s="4"/>
      <c r="L24" s="5">
        <f>SUM(E24*100/E8)</f>
        <v>4.89478320446315</v>
      </c>
      <c r="M24" s="5">
        <f>SUM(G24*100/G8)</f>
        <v>5.1150868161775565</v>
      </c>
      <c r="N24" s="5">
        <f t="shared" si="0"/>
        <v>-3.039392121575685</v>
      </c>
      <c r="O24" s="5"/>
      <c r="P24" s="5"/>
      <c r="Q24" s="5"/>
      <c r="R24" s="5"/>
      <c r="S24" s="5"/>
      <c r="T24" s="5"/>
      <c r="U24" s="5"/>
      <c r="V24" s="5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2:50" ht="16.5" customHeight="1">
      <c r="B25" s="19"/>
      <c r="C25" s="23" t="s">
        <v>28</v>
      </c>
      <c r="D25" s="23"/>
      <c r="E25" s="40">
        <f>'[1]11_1'!G25</f>
        <v>4950</v>
      </c>
      <c r="F25" s="41">
        <f>IF(E8=0,IF(E25=0,0,100),L25)</f>
        <v>4.844866399138691</v>
      </c>
      <c r="G25" s="9">
        <v>4889</v>
      </c>
      <c r="H25" s="41">
        <f>IF(G8=0,IF(G25=0,0,100),M25)</f>
        <v>5.157281799194076</v>
      </c>
      <c r="I25" s="8">
        <f t="shared" si="1"/>
        <v>-61</v>
      </c>
      <c r="J25" s="42">
        <f t="shared" si="2"/>
        <v>-1.2323232323232323</v>
      </c>
      <c r="K25" s="4"/>
      <c r="L25" s="5">
        <f>SUM(E25*100/E8)</f>
        <v>4.844866399138691</v>
      </c>
      <c r="M25" s="5">
        <f>SUM(G25*100/G8)</f>
        <v>5.157281799194076</v>
      </c>
      <c r="N25" s="5">
        <f t="shared" si="0"/>
        <v>-1.2323232323232323</v>
      </c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2:50" ht="17.25" customHeight="1">
      <c r="B26" s="19"/>
      <c r="C26" s="23" t="s">
        <v>29</v>
      </c>
      <c r="D26" s="23"/>
      <c r="E26" s="40">
        <f>'[1]11_1'!G26</f>
        <v>7364</v>
      </c>
      <c r="F26" s="41">
        <f>IF(E8=0,IF(E26=0,0,100),L26)</f>
        <v>7.207595184496427</v>
      </c>
      <c r="G26" s="9">
        <v>6863</v>
      </c>
      <c r="H26" s="41">
        <f>IF(G8=0,IF(G26=0,0,100),M26)</f>
        <v>7.239604211059305</v>
      </c>
      <c r="I26" s="8">
        <f t="shared" si="1"/>
        <v>-501</v>
      </c>
      <c r="J26" s="42">
        <f t="shared" si="2"/>
        <v>-6.80336773492667</v>
      </c>
      <c r="K26" s="4"/>
      <c r="L26" s="5">
        <f>SUM(E26*100/E8)</f>
        <v>7.207595184496427</v>
      </c>
      <c r="M26" s="5">
        <f>SUM(G26*100/G8)</f>
        <v>7.239604211059305</v>
      </c>
      <c r="N26" s="5">
        <f t="shared" si="0"/>
        <v>-6.80336773492667</v>
      </c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2:50" ht="17.25" customHeight="1">
      <c r="B27" s="19"/>
      <c r="C27" s="23" t="s">
        <v>30</v>
      </c>
      <c r="D27" s="23"/>
      <c r="E27" s="40">
        <f>'[1]11_1'!G27</f>
        <v>3207</v>
      </c>
      <c r="F27" s="41">
        <f>IF(E8=0,IF(E27=0,0,100),L27)</f>
        <v>3.1388861701086426</v>
      </c>
      <c r="G27" s="9">
        <v>2839</v>
      </c>
      <c r="H27" s="41">
        <f>IF(G8=0,IF(G27=0,0,100),M27)</f>
        <v>2.9947889195974597</v>
      </c>
      <c r="I27" s="8">
        <f t="shared" si="1"/>
        <v>-368</v>
      </c>
      <c r="J27" s="42"/>
      <c r="K27" s="4"/>
      <c r="L27" s="5">
        <f>SUM(E27*100/E8)</f>
        <v>3.1388861701086426</v>
      </c>
      <c r="M27" s="5">
        <f>SUM(G27*100/G8)</f>
        <v>2.9947889195974597</v>
      </c>
      <c r="N27" s="5" t="e">
        <f>SUM(I27*100/O27)</f>
        <v>#REF!</v>
      </c>
      <c r="O27" s="5" t="e">
        <f>SUM(E27+#REF!)</f>
        <v>#REF!</v>
      </c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2:50" ht="15.75" customHeight="1">
      <c r="B28" s="19"/>
      <c r="C28" s="23" t="s">
        <v>31</v>
      </c>
      <c r="D28" s="23"/>
      <c r="E28" s="40">
        <f>'[1]11_1'!G28</f>
        <v>350</v>
      </c>
      <c r="F28" s="41">
        <f>IF(E8=0,IF(E28=0,0,100),L28)</f>
        <v>0.34256631105021046</v>
      </c>
      <c r="G28" s="9">
        <v>325</v>
      </c>
      <c r="H28" s="41">
        <f>IF(G8=0,IF(G28=0,0,100),M28)</f>
        <v>0.3428342370092196</v>
      </c>
      <c r="I28" s="8">
        <f t="shared" si="1"/>
        <v>-25</v>
      </c>
      <c r="J28" s="42">
        <f t="shared" si="2"/>
        <v>-7.142857142857143</v>
      </c>
      <c r="K28" s="4"/>
      <c r="L28" s="5">
        <f>SUM(E28*100/E8)</f>
        <v>0.34256631105021046</v>
      </c>
      <c r="M28" s="5">
        <f>SUM(G28*100/G8)</f>
        <v>0.3428342370092196</v>
      </c>
      <c r="N28" s="5">
        <f t="shared" si="0"/>
        <v>-7.142857142857143</v>
      </c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2:50" ht="16.5" customHeight="1">
      <c r="B29" s="19"/>
      <c r="C29" s="23" t="s">
        <v>32</v>
      </c>
      <c r="D29" s="23"/>
      <c r="E29" s="40">
        <f>'[1]11_1'!G29</f>
        <v>0</v>
      </c>
      <c r="F29" s="41">
        <f>IF(E8=0,IF(E29=0,0,100),L29)</f>
        <v>0</v>
      </c>
      <c r="G29" s="9">
        <v>0</v>
      </c>
      <c r="H29" s="41">
        <f>IF(G8=0,IF(G29=0,0,100),M29)</f>
        <v>0</v>
      </c>
      <c r="I29" s="8">
        <f t="shared" si="1"/>
        <v>0</v>
      </c>
      <c r="J29" s="42">
        <f>IF(E29=0,IF(I29=0,0,100),N29)</f>
        <v>0</v>
      </c>
      <c r="K29" s="4"/>
      <c r="L29" s="5">
        <f>SUM(E29*100/E8)</f>
        <v>0</v>
      </c>
      <c r="M29" s="5">
        <f>SUM(G29*100/G8)</f>
        <v>0</v>
      </c>
      <c r="N29" s="5" t="e">
        <f>SUM(I29*100/O29)</f>
        <v>#DIV/0!</v>
      </c>
      <c r="O29" s="5">
        <f>SUM(E29:E29)</f>
        <v>0</v>
      </c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2:50" ht="19.5" customHeight="1">
      <c r="B30" s="15">
        <v>11</v>
      </c>
      <c r="C30" s="24" t="s">
        <v>33</v>
      </c>
      <c r="D30" s="24"/>
      <c r="E30" s="40">
        <f>'[1]11_1'!G30</f>
        <v>24</v>
      </c>
      <c r="F30" s="41">
        <f>IF(E8=0,IF(E30=0,0,100),L30)</f>
        <v>0.023490261329157287</v>
      </c>
      <c r="G30" s="9">
        <v>45</v>
      </c>
      <c r="H30" s="41">
        <f>IF(G8=0,IF(G30=0,0,100),M30)</f>
        <v>0.04746935589358425</v>
      </c>
      <c r="I30" s="8">
        <f t="shared" si="1"/>
        <v>21</v>
      </c>
      <c r="J30" s="42">
        <f>IF(E30=0,IF(I30=0,0,100),N30)</f>
        <v>87.5</v>
      </c>
      <c r="K30" s="4"/>
      <c r="L30" s="5">
        <f>SUM(E30*100/E8)</f>
        <v>0.023490261329157287</v>
      </c>
      <c r="M30" s="5">
        <f>SUM(G30*100/G8)</f>
        <v>0.04746935589358425</v>
      </c>
      <c r="N30" s="5">
        <f t="shared" si="0"/>
        <v>87.5</v>
      </c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2:50" ht="15.75" customHeight="1">
      <c r="B31" s="15">
        <v>12</v>
      </c>
      <c r="C31" s="24" t="s">
        <v>34</v>
      </c>
      <c r="D31" s="24"/>
      <c r="E31" s="40">
        <f>'[1]11_1'!G31</f>
        <v>130</v>
      </c>
      <c r="F31" s="41">
        <f>IF(E8=0,IF(E31=0,0,100),L31)</f>
        <v>0.12723891553293531</v>
      </c>
      <c r="G31" s="9">
        <v>136</v>
      </c>
      <c r="H31" s="41">
        <f>IF(G8=0,IF(G31=0,0,100),M31)</f>
        <v>0.14346294225616574</v>
      </c>
      <c r="I31" s="8">
        <f t="shared" si="1"/>
        <v>6</v>
      </c>
      <c r="J31" s="42">
        <f t="shared" si="2"/>
        <v>4.615384615384615</v>
      </c>
      <c r="K31" s="4"/>
      <c r="L31" s="5">
        <f>SUM(E31*100/E8)</f>
        <v>0.12723891553293531</v>
      </c>
      <c r="M31" s="5">
        <f>SUM(G31*100/G8)</f>
        <v>0.14346294225616574</v>
      </c>
      <c r="N31" s="5">
        <f t="shared" si="0"/>
        <v>4.615384615384615</v>
      </c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2:50" ht="45" customHeight="1">
      <c r="B32" s="19">
        <v>13</v>
      </c>
      <c r="C32" s="24" t="s">
        <v>35</v>
      </c>
      <c r="D32" s="24"/>
      <c r="E32" s="40">
        <f>'[1]11_1'!G32</f>
        <v>45256</v>
      </c>
      <c r="F32" s="41">
        <f>IF(E8=0,IF(E32=0,0,100),L32)</f>
        <v>44.29480277968092</v>
      </c>
      <c r="G32" s="7">
        <f>SUM(G33:G35)</f>
        <v>41997</v>
      </c>
      <c r="H32" s="41">
        <f>IF(G8=0,IF(G32=0,0,100),M32)</f>
        <v>44.301567543619065</v>
      </c>
      <c r="I32" s="8">
        <f t="shared" si="1"/>
        <v>-3259</v>
      </c>
      <c r="J32" s="42">
        <f t="shared" si="2"/>
        <v>-7.2012550821990455</v>
      </c>
      <c r="K32" s="4"/>
      <c r="L32" s="5">
        <f>SUM(E32*100/E8)</f>
        <v>44.29480277968092</v>
      </c>
      <c r="M32" s="5">
        <f>SUM(G32*100/G8)</f>
        <v>44.301567543619065</v>
      </c>
      <c r="N32" s="5">
        <f t="shared" si="0"/>
        <v>-7.2012550821990455</v>
      </c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2:50" ht="15">
      <c r="B33" s="19"/>
      <c r="C33" s="23" t="s">
        <v>36</v>
      </c>
      <c r="D33" s="23"/>
      <c r="E33" s="40">
        <f>'[1]11_1'!G33</f>
        <v>40278</v>
      </c>
      <c r="F33" s="41">
        <f>IF(E8=0,IF(E33=0,0,100),L33)</f>
        <v>39.42253107565821</v>
      </c>
      <c r="G33" s="7">
        <v>40462</v>
      </c>
      <c r="H33" s="41">
        <f>IF(G8=0,IF(G33=0,0,100),M33)</f>
        <v>42.68233507036013</v>
      </c>
      <c r="I33" s="8">
        <f t="shared" si="1"/>
        <v>184</v>
      </c>
      <c r="J33" s="42">
        <f t="shared" si="2"/>
        <v>0.45682506579274046</v>
      </c>
      <c r="K33" s="4"/>
      <c r="L33" s="5">
        <f>SUM(E33*100/E8)</f>
        <v>39.42253107565821</v>
      </c>
      <c r="M33" s="5">
        <f>SUM(G33*100/G8)</f>
        <v>42.68233507036013</v>
      </c>
      <c r="N33" s="5">
        <f t="shared" si="0"/>
        <v>0.45682506579274046</v>
      </c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2:50" ht="19.5" customHeight="1">
      <c r="B34" s="19"/>
      <c r="C34" s="25" t="s">
        <v>37</v>
      </c>
      <c r="D34" s="25"/>
      <c r="E34" s="40">
        <f>'[1]11_1'!G34</f>
        <v>4460</v>
      </c>
      <c r="F34" s="41">
        <f>IF(E8=0,IF(E34=0,0,100),L34)</f>
        <v>4.365273563668396</v>
      </c>
      <c r="G34" s="9">
        <v>1073</v>
      </c>
      <c r="H34" s="41">
        <f>IF(G8=0,IF(G34=0,0,100),M34)</f>
        <v>1.1318804194181311</v>
      </c>
      <c r="I34" s="8">
        <f t="shared" si="1"/>
        <v>-3387</v>
      </c>
      <c r="J34" s="42">
        <f t="shared" si="2"/>
        <v>-75.94170403587444</v>
      </c>
      <c r="K34" s="4"/>
      <c r="L34" s="5">
        <f>SUM(E34*100/E8)</f>
        <v>4.365273563668396</v>
      </c>
      <c r="M34" s="5">
        <f>SUM(G34*100/G8)</f>
        <v>1.1318804194181311</v>
      </c>
      <c r="N34" s="5">
        <f t="shared" si="0"/>
        <v>-75.94170403587444</v>
      </c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2:50" ht="15">
      <c r="B35" s="19"/>
      <c r="C35" s="23" t="s">
        <v>38</v>
      </c>
      <c r="D35" s="23"/>
      <c r="E35" s="40">
        <f>'[1]11_1'!G35</f>
        <v>518</v>
      </c>
      <c r="F35" s="41">
        <f>IF(E8=0,IF(E35=0,0,100),L35)</f>
        <v>0.5069981403543115</v>
      </c>
      <c r="G35" s="9">
        <v>462</v>
      </c>
      <c r="H35" s="41">
        <f>IF(G8=0,IF(G35=0,0,100),M35)</f>
        <v>0.4873520538407983</v>
      </c>
      <c r="I35" s="8">
        <f t="shared" si="1"/>
        <v>-56</v>
      </c>
      <c r="J35" s="42">
        <f t="shared" si="2"/>
        <v>-10.81081081081081</v>
      </c>
      <c r="K35" s="4"/>
      <c r="L35" s="5">
        <f>SUM(E35*100/E8)</f>
        <v>0.5069981403543115</v>
      </c>
      <c r="M35" s="5">
        <f>SUM(G35*100/G8)</f>
        <v>0.4873520538407983</v>
      </c>
      <c r="N35" s="5">
        <f t="shared" si="0"/>
        <v>-10.81081081081081</v>
      </c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2:50" ht="17.25" customHeight="1">
      <c r="B36" s="19">
        <v>14</v>
      </c>
      <c r="C36" s="20" t="s">
        <v>39</v>
      </c>
      <c r="D36" s="10" t="s">
        <v>40</v>
      </c>
      <c r="E36" s="40">
        <f>'[1]11_1'!G36</f>
        <v>2828</v>
      </c>
      <c r="F36" s="41">
        <f>IF(E8=0,IF(E36=0,0,100),L36)</f>
        <v>2.7679357932857003</v>
      </c>
      <c r="G36" s="7">
        <v>2206</v>
      </c>
      <c r="H36" s="41">
        <f>IF(G8=0,IF(G36=0,0,100),M36)</f>
        <v>2.3270533133610414</v>
      </c>
      <c r="I36" s="8">
        <f t="shared" si="1"/>
        <v>-622</v>
      </c>
      <c r="J36" s="42">
        <f t="shared" si="2"/>
        <v>-21.994342291371993</v>
      </c>
      <c r="K36" s="4"/>
      <c r="L36" s="5">
        <f>SUM(E36*100/E8)</f>
        <v>2.7679357932857003</v>
      </c>
      <c r="M36" s="5">
        <f>SUM(G36*100/G8)</f>
        <v>2.3270533133610414</v>
      </c>
      <c r="N36" s="5">
        <f t="shared" si="0"/>
        <v>-21.994342291371993</v>
      </c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2:50" ht="42.75" customHeight="1">
      <c r="B37" s="19"/>
      <c r="C37" s="20"/>
      <c r="D37" s="11" t="s">
        <v>41</v>
      </c>
      <c r="E37" s="40">
        <f>'[1]11_1'!G37</f>
        <v>3409</v>
      </c>
      <c r="F37" s="41">
        <f>IF(E8=0,IF(E37=0,0,100),L37)</f>
        <v>3.3365958696290496</v>
      </c>
      <c r="G37" s="7">
        <v>2479</v>
      </c>
      <c r="H37" s="41">
        <f>IF(G8=0,IF(G37=0,0,100),M37)</f>
        <v>2.6150340724487857</v>
      </c>
      <c r="I37" s="8">
        <f t="shared" si="1"/>
        <v>-930</v>
      </c>
      <c r="J37" s="42">
        <f t="shared" si="2"/>
        <v>-27.280727486066294</v>
      </c>
      <c r="K37" s="4"/>
      <c r="L37" s="5">
        <f>SUM(E37*100/E8)</f>
        <v>3.3365958696290496</v>
      </c>
      <c r="M37" s="5">
        <f>SUM(G37*100/G8)</f>
        <v>2.6150340724487857</v>
      </c>
      <c r="N37" s="5">
        <f t="shared" si="0"/>
        <v>-27.280727486066294</v>
      </c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2:50" ht="15">
      <c r="B38" s="19"/>
      <c r="C38" s="20"/>
      <c r="D38" s="10" t="s">
        <v>42</v>
      </c>
      <c r="E38" s="40">
        <f>'[1]11_1'!G38</f>
        <v>222</v>
      </c>
      <c r="F38" s="41">
        <f>IF(E8=0,IF(E38=0,0,100),L38)</f>
        <v>0.2172849172947049</v>
      </c>
      <c r="G38" s="7">
        <v>141</v>
      </c>
      <c r="H38" s="41">
        <f>IF(G8=0,IF(G38=0,0,100),M38)</f>
        <v>0.14873731513323066</v>
      </c>
      <c r="I38" s="8">
        <f t="shared" si="1"/>
        <v>-81</v>
      </c>
      <c r="J38" s="42">
        <f t="shared" si="2"/>
        <v>-36.486486486486484</v>
      </c>
      <c r="K38" s="4"/>
      <c r="L38" s="5">
        <f>SUM(E38*100/E8)</f>
        <v>0.2172849172947049</v>
      </c>
      <c r="M38" s="5">
        <f>SUM(G38*100/G8)</f>
        <v>0.14873731513323066</v>
      </c>
      <c r="N38" s="5">
        <f t="shared" si="0"/>
        <v>-36.486486486486484</v>
      </c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2:50" ht="43.5" customHeight="1">
      <c r="B39" s="19"/>
      <c r="C39" s="20"/>
      <c r="D39" s="11" t="s">
        <v>43</v>
      </c>
      <c r="E39" s="40">
        <f>'[1]11_1'!G39</f>
        <v>208</v>
      </c>
      <c r="F39" s="41">
        <f>IF(E8=0,IF(E39=0,0,100),L39)</f>
        <v>0.20358226485269648</v>
      </c>
      <c r="G39" s="7">
        <v>180</v>
      </c>
      <c r="H39" s="41">
        <f>IF(G8=0,IF(G39=0,0,100),M39)</f>
        <v>0.189877423574337</v>
      </c>
      <c r="I39" s="8">
        <f t="shared" si="1"/>
        <v>-28</v>
      </c>
      <c r="J39" s="42">
        <f>IF(E39=0,IF(I39=0,0,100),N39)</f>
        <v>-13.461538461538462</v>
      </c>
      <c r="K39" s="4"/>
      <c r="L39" s="5">
        <f>SUM(E39*100/E8)</f>
        <v>0.20358226485269648</v>
      </c>
      <c r="M39" s="5">
        <f>SUM(G39*100/G8)</f>
        <v>0.189877423574337</v>
      </c>
      <c r="N39" s="5">
        <f t="shared" si="0"/>
        <v>-13.461538461538462</v>
      </c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2:50" ht="36" customHeight="1">
      <c r="B40" s="15">
        <v>15</v>
      </c>
      <c r="C40" s="21" t="s">
        <v>44</v>
      </c>
      <c r="D40" s="22"/>
      <c r="E40" s="40">
        <f>'[1]11_1'!G40</f>
        <v>4924</v>
      </c>
      <c r="F40" s="41">
        <f>IF(E8=0,IF(E40=0,0,100),L40)</f>
        <v>4.819418616032103</v>
      </c>
      <c r="G40" s="9">
        <v>3896</v>
      </c>
      <c r="H40" s="41">
        <f>IF(G8=0,IF(G40=0,0,100),M40)</f>
        <v>4.109791345808984</v>
      </c>
      <c r="I40" s="8">
        <f t="shared" si="1"/>
        <v>-1028</v>
      </c>
      <c r="J40" s="42">
        <f>IF(E40=0,IF(I40=0,0,100),N40)</f>
        <v>-20.877335499593826</v>
      </c>
      <c r="K40" s="4"/>
      <c r="L40" s="5">
        <f>SUM(E40*100/E8)</f>
        <v>4.819418616032103</v>
      </c>
      <c r="M40" s="5">
        <f>SUM(G40*100/G8)</f>
        <v>4.109791345808984</v>
      </c>
      <c r="N40" s="5">
        <f t="shared" si="0"/>
        <v>-20.877335499593826</v>
      </c>
      <c r="O40" s="5"/>
      <c r="P40" s="5"/>
      <c r="Q40" s="5"/>
      <c r="R40" s="5"/>
      <c r="S40" s="5"/>
      <c r="T40" s="5"/>
      <c r="U40" s="5"/>
      <c r="V40" s="5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1:50" ht="12.75"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3:50" ht="12.75">
      <c r="C42" s="12" t="s">
        <v>45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1:50" ht="12.75"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1:50" ht="12.75"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1:50" ht="12.75"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1:50" ht="12.75"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9:50" ht="12.75">
      <c r="I47" s="39"/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1:50" ht="12.75"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1:50" ht="12.75"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1:50" ht="12.75">
      <c r="K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1:50" ht="12.75">
      <c r="K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1:50" ht="12.75">
      <c r="K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1:50" ht="12.75">
      <c r="K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1:50" ht="12.75">
      <c r="K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1:50" ht="12.75">
      <c r="K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1:50" ht="12.75">
      <c r="K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1:50" ht="12.75"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1:50" ht="12.75">
      <c r="K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1:50" ht="12.75">
      <c r="K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1:50" ht="12.75">
      <c r="K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1:50" ht="12.75">
      <c r="K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1:50" ht="12.75">
      <c r="K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1:50" ht="12.75">
      <c r="K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1:50" ht="12.75">
      <c r="K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1:50" ht="12.75">
      <c r="K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1:50" ht="12.75">
      <c r="K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1:50" ht="12.75">
      <c r="K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1:50" ht="12.75">
      <c r="K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1:50" ht="12.75">
      <c r="K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1:50" ht="12.75">
      <c r="K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1:50" ht="12.75">
      <c r="K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1:50" ht="12.75">
      <c r="K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1:50" ht="12.75">
      <c r="K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1:50" ht="12.75">
      <c r="K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1:50" ht="12.75">
      <c r="K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1:50" ht="12.75">
      <c r="K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1:50" ht="12.75">
      <c r="K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1:50" ht="12.75">
      <c r="K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1:50" ht="12.75">
      <c r="K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1:50" ht="12.75">
      <c r="K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1:50" ht="12.75">
      <c r="K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1:50" ht="12.75">
      <c r="K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1:50" ht="12.75">
      <c r="K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1:50" ht="12.75">
      <c r="K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1:50" ht="12.75">
      <c r="K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1:50" ht="12.75">
      <c r="K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1:50" ht="12.75">
      <c r="K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1:50" ht="12.75">
      <c r="K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1:50" ht="12.75">
      <c r="K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1:50" ht="12.75">
      <c r="K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1:50" ht="12.75">
      <c r="K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1:50" ht="12.75">
      <c r="K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1:50" ht="12.75">
      <c r="K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1:50" ht="12.75">
      <c r="K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1:50" ht="12.75">
      <c r="K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1:50" ht="12.75">
      <c r="K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1:50" ht="12.75">
      <c r="K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1:50" ht="12.75">
      <c r="K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1:50" ht="12.75">
      <c r="K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1:50" ht="12.75">
      <c r="K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1:50" ht="12.75">
      <c r="K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2:50" ht="12.75"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2:50" ht="12.75"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2:50" ht="12.75"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2:50" ht="12.75"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2:50" ht="12.75"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2:50" ht="12.75"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2:50" ht="12.75"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2:50" ht="12.75"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2:50" ht="12.75"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2:50" ht="12.75"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2:50" ht="12.75"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2:50" ht="12.75"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2:50" ht="12.75"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2:50" ht="12.75"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2:50" ht="12.75"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2:50" ht="12.75"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2:50" ht="12.75"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2:50" ht="12.75"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2:50" ht="12.75"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2:50" ht="12.75"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2:50" ht="12.75"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2:50" ht="12.75"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2:50" ht="12.75"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2:50" ht="12.75"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2:50" ht="12.75"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2:50" ht="12.75"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2:50" ht="12.75"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2:50" ht="12.75"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2:50" ht="12.75"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2:50" ht="12.75"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2:50" ht="12.75"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2:50" ht="12.75"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2:50" ht="12.75"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2:50" ht="12.75"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2:50" ht="12.75"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2:50" ht="12.75"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2:50" ht="12.75"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2:50" ht="12.75"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2:50" ht="12.75"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2:50" ht="12.75"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2:50" ht="12.75"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2:50" ht="12.75"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2:50" ht="12.75"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2:50" ht="12.75"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2:50" ht="12.75"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2:50" ht="12.75"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2:50" ht="12.75"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2:50" ht="12.75"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2:50" ht="12.75"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2:50" ht="12.75"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2:50" ht="12.75"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2:50" ht="12.75"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2:50" ht="12.75"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2:50" ht="12.75"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2:50" ht="12.75"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2:50" ht="12.75"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2:50" ht="12.75"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2:50" ht="12.75"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2:50" ht="12.75"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2:50" ht="12.75"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2:50" ht="12.75"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2:50" ht="12.75"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2:50" ht="12.75"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2:50" ht="12.75"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2:50" ht="12.75"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2:50" ht="12.75"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2:50" ht="12.75"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2:50" ht="12.75"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2:50" ht="12.75"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2:50" ht="12.75"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2:50" ht="12.75"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2:50" ht="12.75"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2:50" ht="12.75"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2:50" ht="12.75"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2:50" ht="12.75"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2:50" ht="12.75"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2:50" ht="12.75"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2:50" ht="12.75"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2:50" ht="12.75"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2:50" ht="12.75"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2:50" ht="12.75"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2:50" ht="12.75"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2:50" ht="12.75"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2:50" ht="12.75"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2:50" ht="12.75"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2:50" ht="12.75"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2:50" ht="12.75"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2:50" ht="12.75"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2:50" ht="12.75"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2:50" ht="12.75"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2:50" ht="12.75"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2:50" ht="12.75"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2:50" ht="12.75"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2:50" ht="12.75"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2:50" ht="12.75"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2:50" ht="12.75"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2:50" ht="12.75"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2:50" ht="12.75"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2:50" ht="12.75"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  <row r="201" spans="12:50" ht="12.75"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</row>
    <row r="202" spans="12:50" ht="12.75"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</row>
    <row r="203" spans="12:50" ht="12.75"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</row>
    <row r="204" spans="12:50" ht="12.75"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</row>
    <row r="205" spans="12:50" ht="12.75"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</row>
    <row r="206" spans="12:50" ht="12.75"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</row>
  </sheetData>
  <sheetProtection/>
  <mergeCells count="44">
    <mergeCell ref="B4:B6"/>
    <mergeCell ref="C4:D6"/>
    <mergeCell ref="E4:F5"/>
    <mergeCell ref="G4:H5"/>
    <mergeCell ref="I4:J5"/>
    <mergeCell ref="A2:J2"/>
    <mergeCell ref="A3:J3"/>
    <mergeCell ref="C7:D7"/>
    <mergeCell ref="C8:D8"/>
    <mergeCell ref="C9:D9"/>
    <mergeCell ref="C10:D10"/>
    <mergeCell ref="C11:D11"/>
    <mergeCell ref="B12:B14"/>
    <mergeCell ref="C12:D12"/>
    <mergeCell ref="C13:D13"/>
    <mergeCell ref="C14:D14"/>
    <mergeCell ref="B17:B19"/>
    <mergeCell ref="C17:D17"/>
    <mergeCell ref="C18:D18"/>
    <mergeCell ref="C19:D19"/>
    <mergeCell ref="C27:D27"/>
    <mergeCell ref="C28:D28"/>
    <mergeCell ref="C25:D25"/>
    <mergeCell ref="C26:D26"/>
    <mergeCell ref="C15:D15"/>
    <mergeCell ref="C16:D16"/>
    <mergeCell ref="C34:D34"/>
    <mergeCell ref="C35:D35"/>
    <mergeCell ref="C20:D20"/>
    <mergeCell ref="B21:B29"/>
    <mergeCell ref="C21:D21"/>
    <mergeCell ref="C22:D22"/>
    <mergeCell ref="C23:D23"/>
    <mergeCell ref="C24:D24"/>
    <mergeCell ref="I1:J1"/>
    <mergeCell ref="B36:B39"/>
    <mergeCell ref="C36:C39"/>
    <mergeCell ref="C40:D40"/>
    <mergeCell ref="C29:D29"/>
    <mergeCell ref="C30:D30"/>
    <mergeCell ref="C31:D31"/>
    <mergeCell ref="B32:B35"/>
    <mergeCell ref="C32:D32"/>
    <mergeCell ref="C33:D33"/>
  </mergeCells>
  <printOptions/>
  <pageMargins left="0.1968503937007874" right="0.1968503937007874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2016-03-09T08:53:43Z</cp:lastPrinted>
  <dcterms:created xsi:type="dcterms:W3CDTF">2011-07-25T07:07:10Z</dcterms:created>
  <dcterms:modified xsi:type="dcterms:W3CDTF">2016-03-09T09:09:16Z</dcterms:modified>
  <cp:category/>
  <cp:version/>
  <cp:contentType/>
  <cp:contentStatus/>
</cp:coreProperties>
</file>