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6_1" sheetId="1" r:id="rId1"/>
    <sheet name="Z6_1" sheetId="2" state="hidden" r:id="rId2"/>
  </sheets>
  <externalReferences>
    <externalReference r:id="rId5"/>
  </externalReferences>
  <definedNames>
    <definedName name="Z6_1">'Z6_1'!$A$1:$D$7</definedName>
    <definedName name="_xlnm.Print_Area" localSheetId="0">'6_1'!$A$1:$M$18</definedName>
  </definedNames>
  <calcPr fullCalcOnLoad="1"/>
</workbook>
</file>

<file path=xl/sharedStrings.xml><?xml version="1.0" encoding="utf-8"?>
<sst xmlns="http://schemas.openxmlformats.org/spreadsheetml/2006/main" count="39" uniqueCount="33">
  <si>
    <t>Таблиця 6.1</t>
  </si>
  <si>
    <t xml:space="preserve">Розгляд місцевими господарськими судами справ                                                     </t>
  </si>
  <si>
    <t>№ з/п</t>
  </si>
  <si>
    <t>Категорії справ</t>
  </si>
  <si>
    <t>із ухваленням рішення</t>
  </si>
  <si>
    <t>%, 
питома вага*</t>
  </si>
  <si>
    <t>%, 
питома вага**</t>
  </si>
  <si>
    <t>А</t>
  </si>
  <si>
    <t>Б</t>
  </si>
  <si>
    <t>Спори, що виникають при укладенні, зміні, розірванні господарських договорів та визнанні їх недійсними</t>
  </si>
  <si>
    <t>Майнові спори, що виникають при  виконанні господарських договорів та з інших підстав</t>
  </si>
  <si>
    <t>Про банкрутство</t>
  </si>
  <si>
    <t>Зі  спорів  про  право  на об'єкти інтелектуальної власності, розпорядження  майновими  правами інтелектуальної власності, комерційну концесію</t>
  </si>
  <si>
    <t>Спори, що виникають із земельних відносин</t>
  </si>
  <si>
    <t>Інші господарські справи</t>
  </si>
  <si>
    <t>Усього</t>
  </si>
  <si>
    <t>* - від числа розглянутих справ</t>
  </si>
  <si>
    <t>** - від числа розглянутих справ з винeсенням рішення</t>
  </si>
  <si>
    <t>F1</t>
  </si>
  <si>
    <t>F2</t>
  </si>
  <si>
    <t>F3</t>
  </si>
  <si>
    <t>kr</t>
  </si>
  <si>
    <t>1</t>
  </si>
  <si>
    <t>2</t>
  </si>
  <si>
    <t>3</t>
  </si>
  <si>
    <t>4</t>
  </si>
  <si>
    <t>5</t>
  </si>
  <si>
    <t>6</t>
  </si>
  <si>
    <t>I півріччя 2015</t>
  </si>
  <si>
    <t>I півріччя 2016</t>
  </si>
  <si>
    <t>у тому числі із задоволенням позову (заяви)</t>
  </si>
  <si>
    <t>Динаміка,
%</t>
  </si>
  <si>
    <t>Усього розглянуто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</si>
</sst>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0.0"/>
    <numFmt numFmtId="174" formatCode="#,##0.0"/>
  </numFmts>
  <fonts count="44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/>
      <protection/>
    </xf>
    <xf numFmtId="4" fontId="4" fillId="0" borderId="0" xfId="52" applyNumberFormat="1" applyFont="1">
      <alignment/>
      <protection/>
    </xf>
    <xf numFmtId="0" fontId="4" fillId="0" borderId="0" xfId="52" applyFont="1">
      <alignment/>
      <protection/>
    </xf>
    <xf numFmtId="0" fontId="5" fillId="0" borderId="10" xfId="61" applyNumberFormat="1" applyFont="1" applyFill="1" applyBorder="1" applyAlignment="1" applyProtection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0" fontId="0" fillId="0" borderId="0" xfId="0" applyNumberFormat="1" applyAlignment="1" quotePrefix="1">
      <alignment/>
    </xf>
    <xf numFmtId="0" fontId="3" fillId="32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3" fontId="4" fillId="0" borderId="0" xfId="52" applyNumberFormat="1" applyFont="1">
      <alignment/>
      <protection/>
    </xf>
    <xf numFmtId="3" fontId="4" fillId="0" borderId="0" xfId="52" applyNumberFormat="1" applyFont="1" applyAlignment="1">
      <alignment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5" fillId="0" borderId="10" xfId="60" applyNumberFormat="1" applyFont="1" applyFill="1" applyBorder="1" applyAlignment="1" applyProtection="1">
      <alignment horizontal="left" vertical="center" wrapText="1"/>
      <protection/>
    </xf>
    <xf numFmtId="0" fontId="5" fillId="0" borderId="10" xfId="60" applyNumberFormat="1" applyFont="1" applyFill="1" applyBorder="1" applyAlignment="1" applyProtection="1">
      <alignment horizontal="left" vertical="center"/>
      <protection/>
    </xf>
    <xf numFmtId="0" fontId="5" fillId="0" borderId="10" xfId="61" applyNumberFormat="1" applyFont="1" applyFill="1" applyBorder="1" applyAlignment="1" applyProtection="1">
      <alignment horizontal="left" vertical="center" wrapText="1"/>
      <protection/>
    </xf>
    <xf numFmtId="3" fontId="2" fillId="0" borderId="0" xfId="52" applyNumberFormat="1" applyFont="1">
      <alignment/>
      <protection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2" fontId="6" fillId="33" borderId="10" xfId="52" applyNumberFormat="1" applyFont="1" applyFill="1" applyBorder="1" applyAlignment="1">
      <alignment vertical="center"/>
      <protection/>
    </xf>
    <xf numFmtId="3" fontId="7" fillId="0" borderId="10" xfId="52" applyNumberFormat="1" applyFont="1" applyBorder="1" applyAlignment="1">
      <alignment vertical="center"/>
      <protection/>
    </xf>
    <xf numFmtId="4" fontId="7" fillId="33" borderId="10" xfId="52" applyNumberFormat="1" applyFont="1" applyFill="1" applyBorder="1" applyAlignment="1">
      <alignment vertical="center"/>
      <protection/>
    </xf>
    <xf numFmtId="1" fontId="6" fillId="33" borderId="10" xfId="52" applyNumberFormat="1" applyFont="1" applyFill="1" applyBorder="1" applyAlignment="1">
      <alignment vertical="center"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3" fillId="32" borderId="10" xfId="52" applyFont="1" applyFill="1" applyBorder="1" applyAlignment="1">
      <alignment horizontal="center" vertical="center" textRotation="90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>
      <alignment/>
      <protection/>
    </xf>
    <xf numFmtId="3" fontId="8" fillId="34" borderId="10" xfId="52" applyNumberFormat="1" applyFont="1" applyFill="1" applyBorder="1" applyAlignment="1">
      <alignment vertical="center"/>
      <protection/>
    </xf>
    <xf numFmtId="2" fontId="8" fillId="34" borderId="10" xfId="52" applyNumberFormat="1" applyFont="1" applyFill="1" applyBorder="1" applyAlignment="1">
      <alignment vertical="center"/>
      <protection/>
    </xf>
    <xf numFmtId="4" fontId="9" fillId="34" borderId="10" xfId="52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 wrapText="1"/>
      <protection locked="0"/>
    </xf>
    <xf numFmtId="3" fontId="9" fillId="34" borderId="10" xfId="52" applyNumberFormat="1" applyFont="1" applyFill="1" applyBorder="1" applyAlignment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_Stat_2003 new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1"/>
      <sheetName val="Z6_1"/>
    </sheetNames>
    <sheetDataSet>
      <sheetData sheetId="0">
        <row r="9">
          <cell r="D9">
            <v>2621</v>
          </cell>
          <cell r="H9">
            <v>2078</v>
          </cell>
          <cell r="L9">
            <v>900</v>
          </cell>
        </row>
        <row r="10">
          <cell r="D10">
            <v>30882</v>
          </cell>
          <cell r="H10">
            <v>25035</v>
          </cell>
          <cell r="L10">
            <v>21997</v>
          </cell>
        </row>
        <row r="11">
          <cell r="D11">
            <v>11796</v>
          </cell>
          <cell r="H11">
            <v>0</v>
          </cell>
          <cell r="L11">
            <v>0</v>
          </cell>
        </row>
        <row r="12">
          <cell r="D12">
            <v>229</v>
          </cell>
          <cell r="H12">
            <v>171</v>
          </cell>
          <cell r="L12">
            <v>100</v>
          </cell>
        </row>
        <row r="13">
          <cell r="D13">
            <v>2199</v>
          </cell>
          <cell r="H13">
            <v>1761</v>
          </cell>
          <cell r="L13">
            <v>1170</v>
          </cell>
        </row>
        <row r="14">
          <cell r="D14">
            <v>5423</v>
          </cell>
          <cell r="H14">
            <v>3901</v>
          </cell>
          <cell r="L14">
            <v>2685</v>
          </cell>
        </row>
        <row r="15">
          <cell r="D15">
            <v>53150</v>
          </cell>
          <cell r="H15">
            <v>32946</v>
          </cell>
          <cell r="L15">
            <v>26852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3.25390625" style="1" customWidth="1"/>
    <col min="2" max="2" width="44.875" style="1" customWidth="1"/>
    <col min="3" max="5" width="9.375" style="1" customWidth="1"/>
    <col min="6" max="6" width="8.75390625" style="1" customWidth="1"/>
    <col min="7" max="7" width="7.25390625" style="1" customWidth="1"/>
    <col min="8" max="8" width="8.75390625" style="1" customWidth="1"/>
    <col min="9" max="9" width="8.00390625" style="1" customWidth="1"/>
    <col min="10" max="10" width="10.25390625" style="1" customWidth="1"/>
    <col min="11" max="11" width="9.125" style="1" customWidth="1"/>
    <col min="12" max="12" width="9.625" style="1" customWidth="1"/>
    <col min="13" max="13" width="9.375" style="1" customWidth="1"/>
    <col min="14" max="14" width="9.125" style="4" customWidth="1"/>
    <col min="15" max="15" width="9.25390625" style="4" bestFit="1" customWidth="1"/>
    <col min="16" max="16384" width="9.125" style="1" customWidth="1"/>
  </cols>
  <sheetData>
    <row r="1" spans="12:13" ht="12.75">
      <c r="L1" s="28" t="s">
        <v>0</v>
      </c>
      <c r="M1" s="28"/>
    </row>
    <row r="2" spans="1:13" ht="18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2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2"/>
    </row>
    <row r="4" spans="1:13" ht="13.5" customHeight="1">
      <c r="A4" s="31" t="s">
        <v>2</v>
      </c>
      <c r="B4" s="26" t="s">
        <v>3</v>
      </c>
      <c r="C4" s="26" t="s">
        <v>32</v>
      </c>
      <c r="D4" s="26"/>
      <c r="E4" s="26"/>
      <c r="F4" s="26" t="s">
        <v>4</v>
      </c>
      <c r="G4" s="26"/>
      <c r="H4" s="26"/>
      <c r="I4" s="26"/>
      <c r="J4" s="26"/>
      <c r="K4" s="26"/>
      <c r="L4" s="26"/>
      <c r="M4" s="26"/>
    </row>
    <row r="5" spans="1:13" ht="6.75" customHeight="1">
      <c r="A5" s="3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6.5" customHeight="1">
      <c r="A6" s="31"/>
      <c r="B6" s="26"/>
      <c r="C6" s="26"/>
      <c r="D6" s="26"/>
      <c r="E6" s="26"/>
      <c r="F6" s="26" t="s">
        <v>28</v>
      </c>
      <c r="G6" s="27" t="s">
        <v>5</v>
      </c>
      <c r="H6" s="26" t="s">
        <v>29</v>
      </c>
      <c r="I6" s="27" t="s">
        <v>5</v>
      </c>
      <c r="J6" s="26" t="s">
        <v>30</v>
      </c>
      <c r="K6" s="26"/>
      <c r="L6" s="26"/>
      <c r="M6" s="26"/>
    </row>
    <row r="7" spans="1:13" ht="51.75" customHeight="1">
      <c r="A7" s="31"/>
      <c r="B7" s="26"/>
      <c r="C7" s="9" t="s">
        <v>28</v>
      </c>
      <c r="D7" s="9" t="s">
        <v>29</v>
      </c>
      <c r="E7" s="39" t="s">
        <v>31</v>
      </c>
      <c r="F7" s="26"/>
      <c r="G7" s="27"/>
      <c r="H7" s="26"/>
      <c r="I7" s="27"/>
      <c r="J7" s="9" t="s">
        <v>28</v>
      </c>
      <c r="K7" s="10" t="s">
        <v>6</v>
      </c>
      <c r="L7" s="9" t="s">
        <v>29</v>
      </c>
      <c r="M7" s="10" t="s">
        <v>6</v>
      </c>
    </row>
    <row r="8" spans="1:16" ht="16.5" customHeight="1">
      <c r="A8" s="9" t="s">
        <v>7</v>
      </c>
      <c r="B8" s="9" t="s">
        <v>8</v>
      </c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O8" s="3"/>
      <c r="P8" s="4"/>
    </row>
    <row r="9" spans="1:19" ht="28.5" customHeight="1">
      <c r="A9" s="14">
        <v>1</v>
      </c>
      <c r="B9" s="17" t="s">
        <v>9</v>
      </c>
      <c r="C9" s="21">
        <f>'[1]6_1'!D9</f>
        <v>2621</v>
      </c>
      <c r="D9" s="21">
        <f>'Z6_1'!A2</f>
        <v>2280</v>
      </c>
      <c r="E9" s="22">
        <f>D9/C9*100-100</f>
        <v>-13.01030141167493</v>
      </c>
      <c r="F9" s="23">
        <f>'[1]6_1'!H9</f>
        <v>2078</v>
      </c>
      <c r="G9" s="24">
        <f aca="true" t="shared" si="0" ref="G9:G15">SUM(F9*100/C9)</f>
        <v>79.28271652041205</v>
      </c>
      <c r="H9" s="23">
        <f>'Z6_1'!B2</f>
        <v>1778</v>
      </c>
      <c r="I9" s="22">
        <f>IF(D9=0,"0",H9/D9*100)</f>
        <v>77.98245614035088</v>
      </c>
      <c r="J9" s="23">
        <f>'[1]6_1'!L9</f>
        <v>900</v>
      </c>
      <c r="K9" s="22">
        <f>SUM(J9*100/F9)</f>
        <v>43.310875842155916</v>
      </c>
      <c r="L9" s="23">
        <f>'Z6_1'!C2</f>
        <v>741</v>
      </c>
      <c r="M9" s="22">
        <f>IF(L9=0,0,L9/H9*100)</f>
        <v>41.676040494938135</v>
      </c>
      <c r="N9" s="11">
        <f aca="true" t="shared" si="1" ref="N9:N15">IF(H9=0,IF(L9=0,0,100),L9)</f>
        <v>741</v>
      </c>
      <c r="O9" s="4">
        <f>L9/H9*100</f>
        <v>41.676040494938135</v>
      </c>
      <c r="P9" s="4"/>
      <c r="Q9" s="4"/>
      <c r="R9" s="4"/>
      <c r="S9" s="4"/>
    </row>
    <row r="10" spans="1:19" ht="27" customHeight="1">
      <c r="A10" s="15">
        <v>2</v>
      </c>
      <c r="B10" s="17" t="s">
        <v>10</v>
      </c>
      <c r="C10" s="21">
        <f>'[1]6_1'!D10</f>
        <v>30882</v>
      </c>
      <c r="D10" s="21">
        <f>'Z6_1'!A3</f>
        <v>24714</v>
      </c>
      <c r="E10" s="22">
        <f aca="true" t="shared" si="2" ref="E10:E15">D10/C10*100-100</f>
        <v>-19.972799689139308</v>
      </c>
      <c r="F10" s="23">
        <f>'[1]6_1'!H10</f>
        <v>25035</v>
      </c>
      <c r="G10" s="24">
        <f t="shared" si="0"/>
        <v>81.06664076160871</v>
      </c>
      <c r="H10" s="23">
        <f>'Z6_1'!B3</f>
        <v>19453</v>
      </c>
      <c r="I10" s="22">
        <f aca="true" t="shared" si="3" ref="I10:I15">IF(D10=0,"0",H10/D10*100)</f>
        <v>78.71247066440074</v>
      </c>
      <c r="J10" s="23">
        <f>'[1]6_1'!L10</f>
        <v>21997</v>
      </c>
      <c r="K10" s="22">
        <f aca="true" t="shared" si="4" ref="K10:K15">SUM(J10*100/F10)</f>
        <v>87.86498901537847</v>
      </c>
      <c r="L10" s="23">
        <f>'Z6_1'!C3</f>
        <v>16688</v>
      </c>
      <c r="M10" s="22">
        <f aca="true" t="shared" si="5" ref="M10:M15">IF(L10=0,0,L10/H10*100)</f>
        <v>85.78625404821878</v>
      </c>
      <c r="N10" s="11">
        <f t="shared" si="1"/>
        <v>16688</v>
      </c>
      <c r="O10" s="4">
        <f aca="true" t="shared" si="6" ref="O10:O15">L10/H10*100</f>
        <v>85.78625404821878</v>
      </c>
      <c r="P10" s="4"/>
      <c r="Q10" s="4"/>
      <c r="R10" s="4"/>
      <c r="S10" s="4"/>
    </row>
    <row r="11" spans="1:19" ht="15" customHeight="1">
      <c r="A11" s="14">
        <v>3</v>
      </c>
      <c r="B11" s="18" t="s">
        <v>11</v>
      </c>
      <c r="C11" s="21">
        <f>'[1]6_1'!D11</f>
        <v>11796</v>
      </c>
      <c r="D11" s="21">
        <f>'Z6_1'!A4</f>
        <v>10853</v>
      </c>
      <c r="E11" s="22">
        <f>D11/C11*100-100</f>
        <v>-7.994235334011535</v>
      </c>
      <c r="F11" s="23">
        <f>'[1]6_1'!H11</f>
        <v>0</v>
      </c>
      <c r="G11" s="24">
        <f>SUM(F11*100/C11)</f>
        <v>0</v>
      </c>
      <c r="H11" s="23">
        <f>'Z6_1'!B4</f>
        <v>0</v>
      </c>
      <c r="I11" s="22">
        <f t="shared" si="3"/>
        <v>0</v>
      </c>
      <c r="J11" s="23">
        <f>'[1]6_1'!L11</f>
        <v>0</v>
      </c>
      <c r="K11" s="25">
        <v>0</v>
      </c>
      <c r="L11" s="23">
        <f>'Z6_1'!C4</f>
        <v>0</v>
      </c>
      <c r="M11" s="22">
        <f>IF(L11=0,0,L11/H11*100)</f>
        <v>0</v>
      </c>
      <c r="N11" s="11">
        <f t="shared" si="1"/>
        <v>0</v>
      </c>
      <c r="O11" s="4" t="e">
        <f t="shared" si="6"/>
        <v>#DIV/0!</v>
      </c>
      <c r="P11" s="4"/>
      <c r="Q11" s="4"/>
      <c r="R11" s="4"/>
      <c r="S11" s="4"/>
    </row>
    <row r="12" spans="1:19" ht="40.5" customHeight="1">
      <c r="A12" s="14">
        <v>4</v>
      </c>
      <c r="B12" s="5" t="s">
        <v>12</v>
      </c>
      <c r="C12" s="21">
        <f>'[1]6_1'!D12</f>
        <v>229</v>
      </c>
      <c r="D12" s="21">
        <f>'Z6_1'!A5</f>
        <v>198</v>
      </c>
      <c r="E12" s="22">
        <f t="shared" si="2"/>
        <v>-13.537117903930124</v>
      </c>
      <c r="F12" s="23">
        <f>'[1]6_1'!H12</f>
        <v>171</v>
      </c>
      <c r="G12" s="24">
        <f t="shared" si="0"/>
        <v>74.67248908296943</v>
      </c>
      <c r="H12" s="23">
        <f>'Z6_1'!B5</f>
        <v>138</v>
      </c>
      <c r="I12" s="22">
        <f t="shared" si="3"/>
        <v>69.6969696969697</v>
      </c>
      <c r="J12" s="23">
        <f>'[1]6_1'!L12</f>
        <v>100</v>
      </c>
      <c r="K12" s="22">
        <f t="shared" si="4"/>
        <v>58.47953216374269</v>
      </c>
      <c r="L12" s="23">
        <f>'Z6_1'!C5</f>
        <v>87</v>
      </c>
      <c r="M12" s="22">
        <f t="shared" si="5"/>
        <v>63.04347826086957</v>
      </c>
      <c r="N12" s="12">
        <f t="shared" si="1"/>
        <v>87</v>
      </c>
      <c r="O12" s="4">
        <f t="shared" si="6"/>
        <v>63.04347826086957</v>
      </c>
      <c r="P12" s="4"/>
      <c r="Q12" s="4"/>
      <c r="R12" s="4"/>
      <c r="S12" s="4"/>
    </row>
    <row r="13" spans="1:15" ht="18" customHeight="1">
      <c r="A13" s="14">
        <v>5</v>
      </c>
      <c r="B13" s="19" t="s">
        <v>13</v>
      </c>
      <c r="C13" s="21">
        <f>'[1]6_1'!D13</f>
        <v>2199</v>
      </c>
      <c r="D13" s="21">
        <f>'Z6_1'!A6</f>
        <v>1450</v>
      </c>
      <c r="E13" s="22">
        <f t="shared" si="2"/>
        <v>-34.06093678944974</v>
      </c>
      <c r="F13" s="23">
        <f>'[1]6_1'!H13</f>
        <v>1761</v>
      </c>
      <c r="G13" s="24">
        <f t="shared" si="0"/>
        <v>80.0818553888131</v>
      </c>
      <c r="H13" s="23">
        <f>'Z6_1'!B6</f>
        <v>1190</v>
      </c>
      <c r="I13" s="22">
        <f t="shared" si="3"/>
        <v>82.06896551724138</v>
      </c>
      <c r="J13" s="23">
        <f>'[1]6_1'!L13</f>
        <v>1170</v>
      </c>
      <c r="K13" s="22">
        <f t="shared" si="4"/>
        <v>66.43952299829643</v>
      </c>
      <c r="L13" s="23">
        <f>'Z6_1'!C6</f>
        <v>740</v>
      </c>
      <c r="M13" s="22">
        <f t="shared" si="5"/>
        <v>62.18487394957983</v>
      </c>
      <c r="N13" s="11">
        <f t="shared" si="1"/>
        <v>740</v>
      </c>
      <c r="O13" s="4">
        <f t="shared" si="6"/>
        <v>62.18487394957983</v>
      </c>
    </row>
    <row r="14" spans="1:15" ht="15" customHeight="1">
      <c r="A14" s="14">
        <v>6</v>
      </c>
      <c r="B14" s="16" t="s">
        <v>14</v>
      </c>
      <c r="C14" s="21">
        <f>'[1]6_1'!D14</f>
        <v>5423</v>
      </c>
      <c r="D14" s="21">
        <f>'Z6_1'!A7</f>
        <v>4789</v>
      </c>
      <c r="E14" s="22">
        <f t="shared" si="2"/>
        <v>-11.690945970864831</v>
      </c>
      <c r="F14" s="23">
        <f>'[1]6_1'!H14</f>
        <v>3901</v>
      </c>
      <c r="G14" s="24">
        <f t="shared" si="0"/>
        <v>71.93435367877558</v>
      </c>
      <c r="H14" s="23">
        <f>'Z6_1'!B7</f>
        <v>3362</v>
      </c>
      <c r="I14" s="22">
        <f t="shared" si="3"/>
        <v>70.20254750469826</v>
      </c>
      <c r="J14" s="23">
        <f>'[1]6_1'!L14</f>
        <v>2685</v>
      </c>
      <c r="K14" s="22">
        <f t="shared" si="4"/>
        <v>68.82850551140733</v>
      </c>
      <c r="L14" s="23">
        <f>'Z6_1'!C7</f>
        <v>2118</v>
      </c>
      <c r="M14" s="22">
        <f t="shared" si="5"/>
        <v>62.998215348007136</v>
      </c>
      <c r="N14" s="11">
        <f t="shared" si="1"/>
        <v>2118</v>
      </c>
      <c r="O14" s="4">
        <f t="shared" si="6"/>
        <v>62.998215348007136</v>
      </c>
    </row>
    <row r="15" spans="1:15" ht="16.5" customHeight="1">
      <c r="A15" s="32"/>
      <c r="B15" s="33" t="s">
        <v>15</v>
      </c>
      <c r="C15" s="37">
        <f>'[1]6_1'!D15</f>
        <v>53150</v>
      </c>
      <c r="D15" s="34">
        <f>SUM(D9:D14)</f>
        <v>44284</v>
      </c>
      <c r="E15" s="35">
        <f t="shared" si="2"/>
        <v>-16.681091251175914</v>
      </c>
      <c r="F15" s="38">
        <f>'[1]6_1'!H15</f>
        <v>32946</v>
      </c>
      <c r="G15" s="36">
        <f t="shared" si="0"/>
        <v>61.98682972718721</v>
      </c>
      <c r="H15" s="34">
        <f>SUM(H9:H14)</f>
        <v>25921</v>
      </c>
      <c r="I15" s="35">
        <f t="shared" si="3"/>
        <v>58.53355613765694</v>
      </c>
      <c r="J15" s="38">
        <f>'[1]6_1'!L15</f>
        <v>26852</v>
      </c>
      <c r="K15" s="35">
        <f t="shared" si="4"/>
        <v>81.50306562253384</v>
      </c>
      <c r="L15" s="34">
        <f>SUM(L9:L14)</f>
        <v>20374</v>
      </c>
      <c r="M15" s="35">
        <f t="shared" si="5"/>
        <v>78.60036264033023</v>
      </c>
      <c r="N15" s="11">
        <f t="shared" si="1"/>
        <v>20374</v>
      </c>
      <c r="O15" s="4">
        <f t="shared" si="6"/>
        <v>78.60036264033023</v>
      </c>
    </row>
    <row r="16" spans="1:10" ht="12.75">
      <c r="A16" s="6"/>
      <c r="B16" s="1" t="s">
        <v>16</v>
      </c>
      <c r="J16" s="7"/>
    </row>
    <row r="17" spans="1:2" ht="12.75">
      <c r="A17" s="6"/>
      <c r="B17" s="1" t="s">
        <v>17</v>
      </c>
    </row>
    <row r="18" ht="12.75">
      <c r="A18" s="6"/>
    </row>
    <row r="19" spans="1:13" ht="12.75">
      <c r="A19" s="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</sheetData>
  <sheetProtection/>
  <mergeCells count="12">
    <mergeCell ref="C4:E6"/>
    <mergeCell ref="F4:M5"/>
    <mergeCell ref="F6:F7"/>
    <mergeCell ref="G6:G7"/>
    <mergeCell ref="L1:M1"/>
    <mergeCell ref="H6:H7"/>
    <mergeCell ref="I6:I7"/>
    <mergeCell ref="J6:M6"/>
    <mergeCell ref="A2:M2"/>
    <mergeCell ref="A3:K3"/>
    <mergeCell ref="A4:A7"/>
    <mergeCell ref="B4:B7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landscape" paperSize="9" scale="90" r:id="rId1"/>
  <ignoredErrors>
    <ignoredError sqref="C9:M12 C14:M15 C13:F13 H13:M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1" sqref="D11"/>
    </sheetView>
  </sheetViews>
  <sheetFormatPr defaultColWidth="9.00390625" defaultRowHeight="12.75"/>
  <sheetData>
    <row r="1" spans="1:4" ht="12.75">
      <c r="A1" s="8" t="s">
        <v>18</v>
      </c>
      <c r="B1" s="8" t="s">
        <v>19</v>
      </c>
      <c r="C1" s="8" t="s">
        <v>20</v>
      </c>
      <c r="D1" s="8" t="s">
        <v>21</v>
      </c>
    </row>
    <row r="2" spans="1:4" ht="12.75">
      <c r="A2" s="8">
        <v>2280</v>
      </c>
      <c r="B2" s="8">
        <v>1778</v>
      </c>
      <c r="C2" s="8">
        <v>741</v>
      </c>
      <c r="D2" s="8" t="s">
        <v>22</v>
      </c>
    </row>
    <row r="3" spans="1:4" ht="12.75">
      <c r="A3" s="8">
        <v>24714</v>
      </c>
      <c r="B3" s="8">
        <v>19453</v>
      </c>
      <c r="C3" s="8">
        <v>16688</v>
      </c>
      <c r="D3" s="8" t="s">
        <v>23</v>
      </c>
    </row>
    <row r="4" spans="1:4" ht="12.75">
      <c r="A4" s="8">
        <v>10853</v>
      </c>
      <c r="B4" s="8">
        <v>0</v>
      </c>
      <c r="C4" s="8"/>
      <c r="D4" s="8" t="s">
        <v>24</v>
      </c>
    </row>
    <row r="5" spans="1:4" ht="12.75">
      <c r="A5" s="8">
        <v>198</v>
      </c>
      <c r="B5" s="8">
        <v>138</v>
      </c>
      <c r="C5" s="8">
        <v>87</v>
      </c>
      <c r="D5" s="8" t="s">
        <v>25</v>
      </c>
    </row>
    <row r="6" spans="1:4" ht="12.75">
      <c r="A6" s="8">
        <v>1450</v>
      </c>
      <c r="B6" s="8">
        <v>1190</v>
      </c>
      <c r="C6" s="8">
        <v>740</v>
      </c>
      <c r="D6" s="8" t="s">
        <v>26</v>
      </c>
    </row>
    <row r="7" spans="1:4" ht="12.75">
      <c r="A7" s="8">
        <v>4789</v>
      </c>
      <c r="B7" s="8">
        <v>3362</v>
      </c>
      <c r="C7" s="8">
        <v>2118</v>
      </c>
      <c r="D7" s="8" t="s">
        <v>27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2016-08-17T13:53:59Z</cp:lastPrinted>
  <dcterms:created xsi:type="dcterms:W3CDTF">2011-07-25T07:01:48Z</dcterms:created>
  <dcterms:modified xsi:type="dcterms:W3CDTF">2016-08-17T14:06:36Z</dcterms:modified>
  <cp:category/>
  <cp:version/>
  <cp:contentType/>
  <cp:contentStatus/>
</cp:coreProperties>
</file>